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1835" windowHeight="7605"/>
  </bookViews>
  <sheets>
    <sheet name="2011-comp-a" sheetId="1" r:id="rId1"/>
  </sheets>
  <calcPr calcId="145621"/>
</workbook>
</file>

<file path=xl/calcChain.xml><?xml version="1.0" encoding="utf-8"?>
<calcChain xmlns="http://schemas.openxmlformats.org/spreadsheetml/2006/main">
  <c r="P7" i="1" l="1"/>
  <c r="P6" i="1"/>
  <c r="H11" i="1"/>
  <c r="G11" i="1"/>
  <c r="F11" i="1"/>
  <c r="E11" i="1"/>
  <c r="D11" i="1"/>
  <c r="H4" i="1" l="1"/>
  <c r="H6" i="1" s="1"/>
  <c r="G4" i="1"/>
  <c r="G6" i="1" s="1"/>
  <c r="F4" i="1"/>
  <c r="F6" i="1" s="1"/>
  <c r="E4" i="1"/>
  <c r="E6" i="1" s="1"/>
  <c r="D4" i="1"/>
  <c r="J4" i="1" l="1"/>
  <c r="D6" i="1"/>
  <c r="J6" i="1" s="1"/>
  <c r="M6" i="1" l="1"/>
  <c r="H8" i="1" s="1"/>
  <c r="H9" i="1" s="1"/>
  <c r="F8" i="1" l="1"/>
  <c r="F9" i="1" s="1"/>
  <c r="D8" i="1"/>
  <c r="D9" i="1" s="1"/>
  <c r="E8" i="1"/>
  <c r="E9" i="1" s="1"/>
  <c r="G8" i="1"/>
  <c r="G9" i="1" s="1"/>
  <c r="J9" i="1" l="1"/>
  <c r="M9" i="1" s="1"/>
  <c r="M10" i="1" s="1"/>
  <c r="P8" i="1" s="1"/>
</calcChain>
</file>

<file path=xl/sharedStrings.xml><?xml version="1.0" encoding="utf-8"?>
<sst xmlns="http://schemas.openxmlformats.org/spreadsheetml/2006/main" count="29" uniqueCount="28">
  <si>
    <t>S</t>
    <phoneticPr fontId="18"/>
  </si>
  <si>
    <t>A</t>
    <phoneticPr fontId="18"/>
  </si>
  <si>
    <t>B</t>
    <phoneticPr fontId="18"/>
  </si>
  <si>
    <t>C</t>
    <phoneticPr fontId="18"/>
  </si>
  <si>
    <t>D</t>
    <phoneticPr fontId="18"/>
  </si>
  <si>
    <t>自分</t>
    <rPh sb="0" eb="2">
      <t>ジブン</t>
    </rPh>
    <phoneticPr fontId="18"/>
  </si>
  <si>
    <t>合計</t>
    <rPh sb="0" eb="2">
      <t>ゴウケイ</t>
    </rPh>
    <phoneticPr fontId="18"/>
  </si>
  <si>
    <t>n</t>
    <phoneticPr fontId="18"/>
  </si>
  <si>
    <t>x</t>
    <phoneticPr fontId="18"/>
  </si>
  <si>
    <t>n*x</t>
    <phoneticPr fontId="18"/>
  </si>
  <si>
    <t>x-x'</t>
    <phoneticPr fontId="18"/>
  </si>
  <si>
    <t>(x-x')^2*n</t>
    <phoneticPr fontId="18"/>
  </si>
  <si>
    <t>平均(x')</t>
    <rPh sb="0" eb="2">
      <t>ヘイキン</t>
    </rPh>
    <phoneticPr fontId="18"/>
  </si>
  <si>
    <t>分散(σ^2)</t>
    <rPh sb="0" eb="2">
      <t>ブンサン</t>
    </rPh>
    <phoneticPr fontId="18"/>
  </si>
  <si>
    <t>標準偏差(σ)</t>
    <rPh sb="0" eb="2">
      <t>ヒョウジュン</t>
    </rPh>
    <rPh sb="2" eb="4">
      <t>ヘンサ</t>
    </rPh>
    <phoneticPr fontId="18"/>
  </si>
  <si>
    <t>成績</t>
    <rPh sb="0" eb="2">
      <t>セイセキ</t>
    </rPh>
    <phoneticPr fontId="18"/>
  </si>
  <si>
    <t>順位</t>
    <rPh sb="0" eb="2">
      <t>ジュンイ</t>
    </rPh>
    <phoneticPr fontId="18"/>
  </si>
  <si>
    <t>得点</t>
    <rPh sb="0" eb="2">
      <t>トクテン</t>
    </rPh>
    <phoneticPr fontId="18"/>
  </si>
  <si>
    <t>偏差値</t>
    <rPh sb="0" eb="3">
      <t>ヘンサチ</t>
    </rPh>
    <phoneticPr fontId="18"/>
  </si>
  <si>
    <t>学生番号</t>
    <rPh sb="0" eb="2">
      <t>ガクセイ</t>
    </rPh>
    <rPh sb="2" eb="4">
      <t>バンゴウ</t>
    </rPh>
    <phoneticPr fontId="18"/>
  </si>
  <si>
    <t>名前</t>
    <rPh sb="0" eb="2">
      <t>ナマエ</t>
    </rPh>
    <phoneticPr fontId="18"/>
  </si>
  <si>
    <t>栗野俊一</t>
    <rPh sb="0" eb="2">
      <t>クリノ</t>
    </rPh>
    <rPh sb="2" eb="4">
      <t>シュンイチ</t>
    </rPh>
    <phoneticPr fontId="18"/>
  </si>
  <si>
    <t>A</t>
    <phoneticPr fontId="18"/>
  </si>
  <si>
    <t>B</t>
    <phoneticPr fontId="18"/>
  </si>
  <si>
    <t>S</t>
    <phoneticPr fontId="18"/>
  </si>
  <si>
    <t>C</t>
    <phoneticPr fontId="18"/>
  </si>
  <si>
    <t>D</t>
    <phoneticPr fontId="18"/>
  </si>
  <si>
    <t>Sn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</si>
</sst>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'2011-comp-a'!$D$3:$H$3</c:f>
              <c:strCache>
                <c:ptCount val="5"/>
                <c:pt idx="0">
                  <c:v>S</c:v>
                </c:pt>
                <c:pt idx="1">
                  <c:v>A</c:v>
                </c:pt>
                <c:pt idx="2">
                  <c:v>B</c:v>
                </c:pt>
                <c:pt idx="3">
                  <c:v>C</c:v>
                </c:pt>
                <c:pt idx="4">
                  <c:v>D</c:v>
                </c:pt>
              </c:strCache>
            </c:strRef>
          </c:cat>
          <c:val>
            <c:numRef>
              <c:f>'2011-comp-a'!$D$4:$H$4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03104"/>
        <c:axId val="90440064"/>
      </c:barChart>
      <c:catAx>
        <c:axId val="9030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90440064"/>
        <c:crosses val="autoZero"/>
        <c:auto val="1"/>
        <c:lblAlgn val="ctr"/>
        <c:lblOffset val="100"/>
        <c:noMultiLvlLbl val="0"/>
      </c:catAx>
      <c:valAx>
        <c:axId val="9044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303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13</xdr:row>
      <xdr:rowOff>138112</xdr:rowOff>
    </xdr:from>
    <xdr:to>
      <xdr:col>8</xdr:col>
      <xdr:colOff>628650</xdr:colOff>
      <xdr:row>29</xdr:row>
      <xdr:rowOff>138112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P8" sqref="P8"/>
    </sheetView>
  </sheetViews>
  <sheetFormatPr defaultRowHeight="13.5" x14ac:dyDescent="0.15"/>
  <sheetData>
    <row r="1" spans="1:16" x14ac:dyDescent="0.15">
      <c r="A1" t="s">
        <v>24</v>
      </c>
    </row>
    <row r="2" spans="1:16" x14ac:dyDescent="0.15">
      <c r="A2" t="s">
        <v>22</v>
      </c>
      <c r="P2" t="s">
        <v>5</v>
      </c>
    </row>
    <row r="3" spans="1:16" x14ac:dyDescent="0.15">
      <c r="A3" t="s">
        <v>23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J3" t="s">
        <v>6</v>
      </c>
      <c r="O3" t="s">
        <v>19</v>
      </c>
      <c r="P3">
        <v>9999</v>
      </c>
    </row>
    <row r="4" spans="1:16" x14ac:dyDescent="0.15">
      <c r="A4" t="s">
        <v>25</v>
      </c>
      <c r="C4" t="s">
        <v>7</v>
      </c>
      <c r="D4">
        <f>COUNTIF($A1:$A119,"="&amp;D3)</f>
        <v>1</v>
      </c>
      <c r="E4">
        <f>COUNTIF($A1:$A119,"="&amp;E3)</f>
        <v>1</v>
      </c>
      <c r="F4">
        <f>COUNTIF($A1:$A119,"="&amp;F3)</f>
        <v>1</v>
      </c>
      <c r="G4">
        <f>COUNTIF($A1:$A119,"="&amp;G3)</f>
        <v>1</v>
      </c>
      <c r="H4">
        <f>COUNTIF($A1:$A119,"="&amp;H3)</f>
        <v>1</v>
      </c>
      <c r="J4">
        <f>SUM(D4:H4)</f>
        <v>5</v>
      </c>
      <c r="O4" t="s">
        <v>20</v>
      </c>
      <c r="P4" t="s">
        <v>21</v>
      </c>
    </row>
    <row r="5" spans="1:16" x14ac:dyDescent="0.15">
      <c r="A5" t="s">
        <v>26</v>
      </c>
      <c r="C5" t="s">
        <v>8</v>
      </c>
      <c r="D5">
        <v>95</v>
      </c>
      <c r="E5">
        <v>85</v>
      </c>
      <c r="F5">
        <v>75</v>
      </c>
      <c r="G5">
        <v>65</v>
      </c>
      <c r="H5">
        <v>30</v>
      </c>
      <c r="O5" t="s">
        <v>15</v>
      </c>
      <c r="P5" t="s">
        <v>3</v>
      </c>
    </row>
    <row r="6" spans="1:16" x14ac:dyDescent="0.15">
      <c r="C6" t="s">
        <v>9</v>
      </c>
      <c r="D6">
        <f>D4*D5</f>
        <v>95</v>
      </c>
      <c r="E6">
        <f>E4*E5</f>
        <v>85</v>
      </c>
      <c r="F6">
        <f>F4*F5</f>
        <v>75</v>
      </c>
      <c r="G6">
        <f>G4*G5</f>
        <v>65</v>
      </c>
      <c r="H6">
        <f>H4*H5</f>
        <v>30</v>
      </c>
      <c r="J6">
        <f>SUM(D6:H6)</f>
        <v>350</v>
      </c>
      <c r="L6" t="s">
        <v>12</v>
      </c>
      <c r="M6">
        <f>J6/$J$4</f>
        <v>70</v>
      </c>
      <c r="O6" t="s">
        <v>16</v>
      </c>
      <c r="P6">
        <f>HLOOKUP(P5,D3:H11,9,FALSE)</f>
        <v>4</v>
      </c>
    </row>
    <row r="7" spans="1:16" x14ac:dyDescent="0.15">
      <c r="O7" t="s">
        <v>17</v>
      </c>
      <c r="P7">
        <f>HLOOKUP(P5,D3:H11,3,FALSE)</f>
        <v>65</v>
      </c>
    </row>
    <row r="8" spans="1:16" x14ac:dyDescent="0.15">
      <c r="C8" t="s">
        <v>10</v>
      </c>
      <c r="D8">
        <f>D5-$M$6</f>
        <v>25</v>
      </c>
      <c r="E8">
        <f>E5-$M$6</f>
        <v>15</v>
      </c>
      <c r="F8">
        <f>F5-$M$6</f>
        <v>5</v>
      </c>
      <c r="G8">
        <f>G5-$M$6</f>
        <v>-5</v>
      </c>
      <c r="H8">
        <f>H5-$M$6</f>
        <v>-40</v>
      </c>
      <c r="O8" t="s">
        <v>18</v>
      </c>
      <c r="P8">
        <f>50+(P7-M6)/M10*10</f>
        <v>47.763932022500214</v>
      </c>
    </row>
    <row r="9" spans="1:16" x14ac:dyDescent="0.15">
      <c r="C9" t="s">
        <v>11</v>
      </c>
      <c r="D9">
        <f>D8*D8*D4</f>
        <v>625</v>
      </c>
      <c r="E9">
        <f>E8*E8*E4</f>
        <v>225</v>
      </c>
      <c r="F9">
        <f>F8*F8*F4</f>
        <v>25</v>
      </c>
      <c r="G9">
        <f>G8*G8*G4</f>
        <v>25</v>
      </c>
      <c r="H9">
        <f>H8*H8*H4</f>
        <v>1600</v>
      </c>
      <c r="J9">
        <f>SUM(D9:H9)</f>
        <v>2500</v>
      </c>
      <c r="L9" t="s">
        <v>13</v>
      </c>
      <c r="M9">
        <f>J9/$J$4</f>
        <v>500</v>
      </c>
    </row>
    <row r="10" spans="1:16" x14ac:dyDescent="0.15">
      <c r="L10" t="s">
        <v>14</v>
      </c>
      <c r="M10">
        <f>SQRT(M9)</f>
        <v>22.360679774997898</v>
      </c>
    </row>
    <row r="11" spans="1:16" x14ac:dyDescent="0.15">
      <c r="C11" t="s">
        <v>27</v>
      </c>
      <c r="D11">
        <f>D4</f>
        <v>1</v>
      </c>
      <c r="E11">
        <f>D11+E4</f>
        <v>2</v>
      </c>
      <c r="F11">
        <f>E11+F4</f>
        <v>3</v>
      </c>
      <c r="G11">
        <f>F11+G4</f>
        <v>4</v>
      </c>
      <c r="H11">
        <f>G11+H4</f>
        <v>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2011-comp-a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2011-09-27T00:48:09Z</dcterms:created>
  <dcterms:modified xsi:type="dcterms:W3CDTF">2012-09-25T00:31:19Z</dcterms:modified>
</cp:coreProperties>
</file>