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mp\20140930\"/>
    </mc:Choice>
  </mc:AlternateContent>
  <bookViews>
    <workbookView xWindow="120" yWindow="135" windowWidth="11835" windowHeight="7605"/>
  </bookViews>
  <sheets>
    <sheet name="2014-comp-a" sheetId="1" r:id="rId1"/>
    <sheet name="COUNTIF" sheetId="2" r:id="rId2"/>
    <sheet name="成績処理" sheetId="3" r:id="rId3"/>
  </sheets>
  <calcPr calcId="152511"/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" i="3"/>
  <c r="A4" i="3"/>
  <c r="A5" i="3"/>
  <c r="A6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3" i="3"/>
  <c r="L4" i="3"/>
  <c r="K4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" i="3"/>
  <c r="J4" i="3"/>
  <c r="I4" i="3"/>
  <c r="H4" i="1"/>
  <c r="G4" i="1"/>
  <c r="F4" i="1"/>
  <c r="E4" i="1"/>
  <c r="D4" i="1"/>
  <c r="G5" i="2"/>
  <c r="F5" i="2"/>
  <c r="E5" i="2"/>
  <c r="D5" i="2"/>
  <c r="C5" i="2"/>
  <c r="E11" i="1" l="1"/>
  <c r="F11" i="1" s="1"/>
  <c r="G11" i="1" s="1"/>
  <c r="H11" i="1" s="1"/>
  <c r="P7" i="1" l="1"/>
  <c r="H6" i="1" l="1"/>
  <c r="G6" i="1"/>
  <c r="F6" i="1"/>
  <c r="E6" i="1"/>
  <c r="P6" i="1" l="1"/>
  <c r="J4" i="1"/>
  <c r="D6" i="1"/>
  <c r="J6" i="1" s="1"/>
  <c r="M6" i="1" l="1"/>
  <c r="H8" i="1" s="1"/>
  <c r="H9" i="1" s="1"/>
  <c r="F8" i="1" l="1"/>
  <c r="F9" i="1" s="1"/>
  <c r="D8" i="1"/>
  <c r="D9" i="1" s="1"/>
  <c r="E8" i="1"/>
  <c r="E9" i="1" s="1"/>
  <c r="G8" i="1"/>
  <c r="G9" i="1" s="1"/>
  <c r="J9" i="1" l="1"/>
  <c r="M9" i="1" s="1"/>
  <c r="M10" i="1" s="1"/>
  <c r="P8" i="1" s="1"/>
</calcChain>
</file>

<file path=xl/sharedStrings.xml><?xml version="1.0" encoding="utf-8"?>
<sst xmlns="http://schemas.openxmlformats.org/spreadsheetml/2006/main" count="64" uniqueCount="45">
  <si>
    <t>S</t>
    <phoneticPr fontId="18"/>
  </si>
  <si>
    <t>A</t>
    <phoneticPr fontId="18"/>
  </si>
  <si>
    <t>B</t>
    <phoneticPr fontId="18"/>
  </si>
  <si>
    <t>C</t>
    <phoneticPr fontId="18"/>
  </si>
  <si>
    <t>D</t>
    <phoneticPr fontId="18"/>
  </si>
  <si>
    <t>自分</t>
    <rPh sb="0" eb="2">
      <t>ジブン</t>
    </rPh>
    <phoneticPr fontId="18"/>
  </si>
  <si>
    <t>合計</t>
    <rPh sb="0" eb="2">
      <t>ゴウケイ</t>
    </rPh>
    <phoneticPr fontId="18"/>
  </si>
  <si>
    <t>n</t>
    <phoneticPr fontId="18"/>
  </si>
  <si>
    <t>x</t>
    <phoneticPr fontId="18"/>
  </si>
  <si>
    <t>n*x</t>
    <phoneticPr fontId="18"/>
  </si>
  <si>
    <t>x-x'</t>
    <phoneticPr fontId="18"/>
  </si>
  <si>
    <t>(x-x')^2*n</t>
    <phoneticPr fontId="18"/>
  </si>
  <si>
    <t>平均(x')</t>
    <rPh sb="0" eb="2">
      <t>ヘイキン</t>
    </rPh>
    <phoneticPr fontId="18"/>
  </si>
  <si>
    <t>分散(σ^2)</t>
    <rPh sb="0" eb="2">
      <t>ブンサン</t>
    </rPh>
    <phoneticPr fontId="18"/>
  </si>
  <si>
    <t>標準偏差(σ)</t>
    <rPh sb="0" eb="2">
      <t>ヒョウジュン</t>
    </rPh>
    <rPh sb="2" eb="4">
      <t>ヘンサ</t>
    </rPh>
    <phoneticPr fontId="18"/>
  </si>
  <si>
    <t>成績</t>
    <rPh sb="0" eb="2">
      <t>セイセキ</t>
    </rPh>
    <phoneticPr fontId="18"/>
  </si>
  <si>
    <t>順位</t>
    <rPh sb="0" eb="2">
      <t>ジュンイ</t>
    </rPh>
    <phoneticPr fontId="18"/>
  </si>
  <si>
    <t>得点</t>
    <rPh sb="0" eb="2">
      <t>トクテン</t>
    </rPh>
    <phoneticPr fontId="18"/>
  </si>
  <si>
    <t>偏差値</t>
    <rPh sb="0" eb="3">
      <t>ヘンサチ</t>
    </rPh>
    <phoneticPr fontId="18"/>
  </si>
  <si>
    <t>学生番号</t>
    <rPh sb="0" eb="2">
      <t>ガクセイ</t>
    </rPh>
    <rPh sb="2" eb="4">
      <t>バンゴウ</t>
    </rPh>
    <phoneticPr fontId="18"/>
  </si>
  <si>
    <t>名前</t>
    <rPh sb="0" eb="2">
      <t>ナマエ</t>
    </rPh>
    <phoneticPr fontId="18"/>
  </si>
  <si>
    <t>栗野俊一</t>
    <rPh sb="0" eb="2">
      <t>クリノ</t>
    </rPh>
    <rPh sb="2" eb="4">
      <t>シュンイチ</t>
    </rPh>
    <phoneticPr fontId="18"/>
  </si>
  <si>
    <t>D</t>
    <phoneticPr fontId="18"/>
  </si>
  <si>
    <t>Sn</t>
    <phoneticPr fontId="18"/>
  </si>
  <si>
    <t>A</t>
    <phoneticPr fontId="18"/>
  </si>
  <si>
    <t>A</t>
    <phoneticPr fontId="18"/>
  </si>
  <si>
    <t>B</t>
    <phoneticPr fontId="18"/>
  </si>
  <si>
    <t>S</t>
    <phoneticPr fontId="18"/>
  </si>
  <si>
    <t>COUNTIF</t>
    <phoneticPr fontId="18"/>
  </si>
  <si>
    <t>指定された範囲に、特定な値が現れた個数を計算</t>
    <rPh sb="0" eb="2">
      <t>シテイ</t>
    </rPh>
    <rPh sb="5" eb="7">
      <t>ハンイ</t>
    </rPh>
    <rPh sb="9" eb="11">
      <t>トクテイ</t>
    </rPh>
    <rPh sb="12" eb="13">
      <t>アタイ</t>
    </rPh>
    <rPh sb="14" eb="15">
      <t>アラワ</t>
    </rPh>
    <rPh sb="17" eb="19">
      <t>コスウ</t>
    </rPh>
    <rPh sb="20" eb="22">
      <t>ケイサン</t>
    </rPh>
    <phoneticPr fontId="18"/>
  </si>
  <si>
    <t>S</t>
    <phoneticPr fontId="18"/>
  </si>
  <si>
    <t>C</t>
    <phoneticPr fontId="18"/>
  </si>
  <si>
    <t>B</t>
    <phoneticPr fontId="18"/>
  </si>
  <si>
    <t>N</t>
    <phoneticPr fontId="18"/>
  </si>
  <si>
    <t>総和</t>
    <rPh sb="0" eb="2">
      <t>ソウワ</t>
    </rPh>
    <phoneticPr fontId="18"/>
  </si>
  <si>
    <t>平均(μ)</t>
    <rPh sb="0" eb="2">
      <t>ヘイキン</t>
    </rPh>
    <phoneticPr fontId="18"/>
  </si>
  <si>
    <t>番号</t>
    <rPh sb="0" eb="2">
      <t>バンゴウ</t>
    </rPh>
    <phoneticPr fontId="18"/>
  </si>
  <si>
    <t>素点</t>
    <rPh sb="0" eb="1">
      <t>ソ</t>
    </rPh>
    <rPh sb="1" eb="2">
      <t>テン</t>
    </rPh>
    <phoneticPr fontId="18"/>
  </si>
  <si>
    <t>平均との差</t>
    <rPh sb="0" eb="2">
      <t>ヘイキン</t>
    </rPh>
    <rPh sb="4" eb="5">
      <t>サ</t>
    </rPh>
    <phoneticPr fontId="18"/>
  </si>
  <si>
    <t>差の二乗</t>
    <rPh sb="0" eb="1">
      <t>サ</t>
    </rPh>
    <rPh sb="2" eb="4">
      <t>ニジョウ</t>
    </rPh>
    <phoneticPr fontId="18"/>
  </si>
  <si>
    <t>A</t>
  </si>
  <si>
    <t>B</t>
    <phoneticPr fontId="18"/>
  </si>
  <si>
    <t>C</t>
    <phoneticPr fontId="18"/>
  </si>
  <si>
    <t>D</t>
    <phoneticPr fontId="18"/>
  </si>
  <si>
    <t>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</si>
</sst>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'2014-comp-a'!$D$3:$H$3</c:f>
              <c:strCache>
                <c:ptCount val="5"/>
                <c:pt idx="0">
                  <c:v>S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</c:strCache>
            </c:strRef>
          </c:cat>
          <c:val>
            <c:numRef>
              <c:f>'2014-comp-a'!$D$4:$H$4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49824"/>
        <c:axId val="72650384"/>
      </c:barChart>
      <c:catAx>
        <c:axId val="7264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650384"/>
        <c:crosses val="autoZero"/>
        <c:auto val="1"/>
        <c:lblAlgn val="ctr"/>
        <c:lblOffset val="100"/>
        <c:noMultiLvlLbl val="0"/>
      </c:catAx>
      <c:valAx>
        <c:axId val="7265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649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13</xdr:row>
      <xdr:rowOff>138112</xdr:rowOff>
    </xdr:from>
    <xdr:to>
      <xdr:col>8</xdr:col>
      <xdr:colOff>628650</xdr:colOff>
      <xdr:row>29</xdr:row>
      <xdr:rowOff>138112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A6" sqref="A6"/>
    </sheetView>
  </sheetViews>
  <sheetFormatPr defaultRowHeight="13.5" x14ac:dyDescent="0.15"/>
  <sheetData>
    <row r="1" spans="1:16" x14ac:dyDescent="0.15">
      <c r="A1" t="s">
        <v>40</v>
      </c>
    </row>
    <row r="2" spans="1:16" x14ac:dyDescent="0.15">
      <c r="A2" t="s">
        <v>41</v>
      </c>
      <c r="P2" t="s">
        <v>5</v>
      </c>
    </row>
    <row r="3" spans="1:16" x14ac:dyDescent="0.15">
      <c r="A3" t="s">
        <v>42</v>
      </c>
      <c r="D3" t="s">
        <v>0</v>
      </c>
      <c r="E3" t="s">
        <v>1</v>
      </c>
      <c r="F3" t="s">
        <v>2</v>
      </c>
      <c r="G3" t="s">
        <v>3</v>
      </c>
      <c r="H3" t="s">
        <v>4</v>
      </c>
      <c r="J3" t="s">
        <v>6</v>
      </c>
      <c r="O3" t="s">
        <v>19</v>
      </c>
      <c r="P3">
        <v>9999</v>
      </c>
    </row>
    <row r="4" spans="1:16" x14ac:dyDescent="0.15">
      <c r="A4" t="s">
        <v>43</v>
      </c>
      <c r="C4" t="s">
        <v>7</v>
      </c>
      <c r="D4">
        <f>COUNTIF($A:$A,"="&amp;D3)</f>
        <v>1</v>
      </c>
      <c r="E4">
        <f>COUNTIF($A:$A,"="&amp;E3)</f>
        <v>1</v>
      </c>
      <c r="F4">
        <f>COUNTIF($A:$A,"="&amp;F3)</f>
        <v>1</v>
      </c>
      <c r="G4">
        <f>COUNTIF($A:$A,"="&amp;G3)</f>
        <v>1</v>
      </c>
      <c r="H4">
        <f>COUNTIF($A:$A,"="&amp;H3)</f>
        <v>1</v>
      </c>
      <c r="J4">
        <f>SUM(D4:H4)</f>
        <v>5</v>
      </c>
      <c r="O4" t="s">
        <v>20</v>
      </c>
      <c r="P4" t="s">
        <v>21</v>
      </c>
    </row>
    <row r="5" spans="1:16" x14ac:dyDescent="0.15">
      <c r="A5" t="s">
        <v>44</v>
      </c>
      <c r="C5" t="s">
        <v>8</v>
      </c>
      <c r="D5">
        <v>95</v>
      </c>
      <c r="E5">
        <v>85</v>
      </c>
      <c r="F5">
        <v>75</v>
      </c>
      <c r="G5">
        <v>65</v>
      </c>
      <c r="H5">
        <v>30</v>
      </c>
      <c r="O5" t="s">
        <v>15</v>
      </c>
      <c r="P5" t="s">
        <v>3</v>
      </c>
    </row>
    <row r="6" spans="1:16" x14ac:dyDescent="0.15">
      <c r="C6" t="s">
        <v>9</v>
      </c>
      <c r="D6">
        <f>D4*D5</f>
        <v>95</v>
      </c>
      <c r="E6">
        <f>E4*E5</f>
        <v>85</v>
      </c>
      <c r="F6">
        <f>F4*F5</f>
        <v>75</v>
      </c>
      <c r="G6">
        <f>G4*G5</f>
        <v>65</v>
      </c>
      <c r="H6">
        <f>H4*H5</f>
        <v>30</v>
      </c>
      <c r="J6">
        <f>SUM(D6:H6)</f>
        <v>350</v>
      </c>
      <c r="L6" t="s">
        <v>12</v>
      </c>
      <c r="M6">
        <f>J6/$J$4</f>
        <v>70</v>
      </c>
      <c r="O6" t="s">
        <v>16</v>
      </c>
      <c r="P6">
        <f>HLOOKUP(P5,D3:H11,9,FALSE)</f>
        <v>4</v>
      </c>
    </row>
    <row r="7" spans="1:16" x14ac:dyDescent="0.15">
      <c r="O7" t="s">
        <v>17</v>
      </c>
      <c r="P7">
        <f>HLOOKUP(P5,D3:H11,3,FALSE)</f>
        <v>65</v>
      </c>
    </row>
    <row r="8" spans="1:16" x14ac:dyDescent="0.15">
      <c r="C8" t="s">
        <v>10</v>
      </c>
      <c r="D8">
        <f>D5-$M$6</f>
        <v>25</v>
      </c>
      <c r="E8">
        <f>E5-$M$6</f>
        <v>15</v>
      </c>
      <c r="F8">
        <f>F5-$M$6</f>
        <v>5</v>
      </c>
      <c r="G8">
        <f>G5-$M$6</f>
        <v>-5</v>
      </c>
      <c r="H8">
        <f>H5-$M$6</f>
        <v>-40</v>
      </c>
      <c r="O8" t="s">
        <v>18</v>
      </c>
      <c r="P8">
        <f>50+(P7-M6)/M10*10</f>
        <v>47.763932022500214</v>
      </c>
    </row>
    <row r="9" spans="1:16" x14ac:dyDescent="0.15">
      <c r="C9" t="s">
        <v>11</v>
      </c>
      <c r="D9">
        <f>D8*D8*D4</f>
        <v>625</v>
      </c>
      <c r="E9">
        <f>E8*E8*E4</f>
        <v>225</v>
      </c>
      <c r="F9">
        <f>F8*F8*F4</f>
        <v>25</v>
      </c>
      <c r="G9">
        <f>G8*G8*G4</f>
        <v>25</v>
      </c>
      <c r="H9">
        <f>H8*H8*H4</f>
        <v>1600</v>
      </c>
      <c r="J9">
        <f>SUM(D9:H9)</f>
        <v>2500</v>
      </c>
      <c r="L9" t="s">
        <v>13</v>
      </c>
      <c r="M9">
        <f>J9/$J$4</f>
        <v>500</v>
      </c>
    </row>
    <row r="10" spans="1:16" x14ac:dyDescent="0.15">
      <c r="L10" t="s">
        <v>14</v>
      </c>
      <c r="M10">
        <f>SQRT(M9)</f>
        <v>22.360679774997898</v>
      </c>
    </row>
    <row r="11" spans="1:16" x14ac:dyDescent="0.15">
      <c r="C11" t="s">
        <v>23</v>
      </c>
      <c r="D11">
        <v>1</v>
      </c>
      <c r="E11">
        <f>D11+D4</f>
        <v>2</v>
      </c>
      <c r="F11">
        <f>E11+E4</f>
        <v>3</v>
      </c>
      <c r="G11">
        <f>F11+F4</f>
        <v>4</v>
      </c>
      <c r="H11">
        <f>G11+G4</f>
        <v>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5" sqref="G5"/>
    </sheetView>
  </sheetViews>
  <sheetFormatPr defaultRowHeight="13.5" x14ac:dyDescent="0.15"/>
  <sheetData>
    <row r="1" spans="1:7" x14ac:dyDescent="0.15">
      <c r="A1" t="s">
        <v>24</v>
      </c>
      <c r="C1" t="s">
        <v>28</v>
      </c>
    </row>
    <row r="2" spans="1:7" x14ac:dyDescent="0.15">
      <c r="A2" t="s">
        <v>30</v>
      </c>
      <c r="C2" t="s">
        <v>29</v>
      </c>
    </row>
    <row r="3" spans="1:7" x14ac:dyDescent="0.15">
      <c r="A3" t="s">
        <v>26</v>
      </c>
    </row>
    <row r="4" spans="1:7" x14ac:dyDescent="0.15">
      <c r="A4" t="s">
        <v>3</v>
      </c>
      <c r="C4" t="s">
        <v>30</v>
      </c>
      <c r="D4" t="s">
        <v>25</v>
      </c>
      <c r="E4" t="s">
        <v>32</v>
      </c>
      <c r="F4" t="s">
        <v>3</v>
      </c>
      <c r="G4" t="s">
        <v>22</v>
      </c>
    </row>
    <row r="5" spans="1:7" x14ac:dyDescent="0.15">
      <c r="A5" t="s">
        <v>2</v>
      </c>
      <c r="C5">
        <f>COUNTIF($A:$A,"="&amp;C4)</f>
        <v>3</v>
      </c>
      <c r="D5">
        <f>COUNTIF($A:$A,"="&amp;D4)</f>
        <v>3</v>
      </c>
      <c r="E5">
        <f>COUNTIF($A:$A,"="&amp;E4)</f>
        <v>3</v>
      </c>
      <c r="F5">
        <f>COUNTIF($A:$A,"="&amp;F4)</f>
        <v>5</v>
      </c>
      <c r="G5">
        <f>COUNTIF($A:$A,"="&amp;G4)</f>
        <v>3</v>
      </c>
    </row>
    <row r="6" spans="1:7" x14ac:dyDescent="0.15">
      <c r="A6" t="s">
        <v>3</v>
      </c>
    </row>
    <row r="7" spans="1:7" x14ac:dyDescent="0.15">
      <c r="A7" t="s">
        <v>27</v>
      </c>
    </row>
    <row r="8" spans="1:7" x14ac:dyDescent="0.15">
      <c r="A8" t="s">
        <v>22</v>
      </c>
    </row>
    <row r="9" spans="1:7" x14ac:dyDescent="0.15">
      <c r="A9" t="s">
        <v>3</v>
      </c>
    </row>
    <row r="10" spans="1:7" x14ac:dyDescent="0.15">
      <c r="A10" t="s">
        <v>25</v>
      </c>
    </row>
    <row r="11" spans="1:7" x14ac:dyDescent="0.15">
      <c r="A11" t="s">
        <v>2</v>
      </c>
    </row>
    <row r="12" spans="1:7" x14ac:dyDescent="0.15">
      <c r="A12" t="s">
        <v>27</v>
      </c>
    </row>
    <row r="13" spans="1:7" x14ac:dyDescent="0.15">
      <c r="A13" t="s">
        <v>31</v>
      </c>
    </row>
    <row r="14" spans="1:7" x14ac:dyDescent="0.15">
      <c r="A14" t="s">
        <v>22</v>
      </c>
    </row>
    <row r="15" spans="1:7" x14ac:dyDescent="0.15">
      <c r="A15" t="s">
        <v>22</v>
      </c>
    </row>
    <row r="16" spans="1:7" x14ac:dyDescent="0.15">
      <c r="A16" t="s">
        <v>25</v>
      </c>
    </row>
    <row r="17" spans="1:1" x14ac:dyDescent="0.15">
      <c r="A17" t="s">
        <v>3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3" sqref="A3"/>
    </sheetView>
  </sheetViews>
  <sheetFormatPr defaultRowHeight="13.5" x14ac:dyDescent="0.15"/>
  <cols>
    <col min="12" max="12" width="11" customWidth="1"/>
  </cols>
  <sheetData>
    <row r="1" spans="1:12" x14ac:dyDescent="0.15">
      <c r="A1" t="s">
        <v>36</v>
      </c>
      <c r="B1" t="s">
        <v>37</v>
      </c>
      <c r="C1" t="s">
        <v>38</v>
      </c>
      <c r="D1" t="s">
        <v>39</v>
      </c>
      <c r="E1" t="s">
        <v>18</v>
      </c>
      <c r="F1" t="s">
        <v>16</v>
      </c>
    </row>
    <row r="2" spans="1:12" x14ac:dyDescent="0.15">
      <c r="A2">
        <v>1</v>
      </c>
      <c r="B2">
        <v>45</v>
      </c>
      <c r="C2">
        <f>B2-$J$4</f>
        <v>-25.25</v>
      </c>
      <c r="D2">
        <f>C2*C2</f>
        <v>637.5625</v>
      </c>
      <c r="E2">
        <f>50+C2/$L$4*10</f>
        <v>31.241536347386656</v>
      </c>
      <c r="F2">
        <f>1+COUNTIF(B$2:B$21,"&gt;"&amp;B2)</f>
        <v>20</v>
      </c>
    </row>
    <row r="3" spans="1:12" x14ac:dyDescent="0.15">
      <c r="A3">
        <f>A2+1</f>
        <v>2</v>
      </c>
      <c r="B3">
        <v>90</v>
      </c>
      <c r="C3">
        <f t="shared" ref="C3:C21" si="0">B3-$J$4</f>
        <v>19.75</v>
      </c>
      <c r="D3">
        <f t="shared" ref="D3:D21" si="1">C3*C3</f>
        <v>390.0625</v>
      </c>
      <c r="E3">
        <f t="shared" ref="E3:E21" si="2">50+C3/$L$4*10</f>
        <v>64.672461668875783</v>
      </c>
      <c r="F3">
        <f t="shared" ref="F3:F21" si="3">1+COUNTIF(B$2:B$21,"&gt;"&amp;B3)</f>
        <v>2</v>
      </c>
      <c r="H3" t="s">
        <v>33</v>
      </c>
      <c r="I3" t="s">
        <v>34</v>
      </c>
      <c r="J3" t="s">
        <v>35</v>
      </c>
      <c r="K3" t="s">
        <v>13</v>
      </c>
      <c r="L3" t="s">
        <v>14</v>
      </c>
    </row>
    <row r="4" spans="1:12" x14ac:dyDescent="0.15">
      <c r="A4">
        <f t="shared" ref="A4:A21" si="4">A3+1</f>
        <v>3</v>
      </c>
      <c r="B4">
        <v>60</v>
      </c>
      <c r="C4">
        <f t="shared" si="0"/>
        <v>-10.25</v>
      </c>
      <c r="D4">
        <f t="shared" si="1"/>
        <v>105.0625</v>
      </c>
      <c r="E4">
        <f t="shared" si="2"/>
        <v>42.385178121216363</v>
      </c>
      <c r="F4">
        <f t="shared" si="3"/>
        <v>14</v>
      </c>
      <c r="H4">
        <v>20</v>
      </c>
      <c r="I4">
        <f>SUM(B2:B21)</f>
        <v>1405</v>
      </c>
      <c r="J4">
        <f>I4/H4</f>
        <v>70.25</v>
      </c>
      <c r="K4">
        <f>SUM(D2:D21)/H4</f>
        <v>181.1875</v>
      </c>
      <c r="L4">
        <f>SQRT(K4)</f>
        <v>13.460590625971804</v>
      </c>
    </row>
    <row r="5" spans="1:12" x14ac:dyDescent="0.15">
      <c r="A5">
        <f t="shared" si="4"/>
        <v>4</v>
      </c>
      <c r="B5">
        <v>70</v>
      </c>
      <c r="C5">
        <f t="shared" si="0"/>
        <v>-0.25</v>
      </c>
      <c r="D5">
        <f t="shared" si="1"/>
        <v>6.25E-2</v>
      </c>
      <c r="E5">
        <f t="shared" si="2"/>
        <v>49.814272637102839</v>
      </c>
      <c r="F5">
        <f t="shared" si="3"/>
        <v>11</v>
      </c>
    </row>
    <row r="6" spans="1:12" x14ac:dyDescent="0.15">
      <c r="A6">
        <f t="shared" si="4"/>
        <v>5</v>
      </c>
      <c r="B6">
        <v>50</v>
      </c>
      <c r="C6">
        <f t="shared" si="0"/>
        <v>-20.25</v>
      </c>
      <c r="D6">
        <f t="shared" si="1"/>
        <v>410.0625</v>
      </c>
      <c r="E6">
        <f t="shared" si="2"/>
        <v>34.956083605329894</v>
      </c>
      <c r="F6">
        <f t="shared" si="3"/>
        <v>19</v>
      </c>
    </row>
    <row r="7" spans="1:12" x14ac:dyDescent="0.15">
      <c r="A7">
        <f t="shared" si="4"/>
        <v>6</v>
      </c>
      <c r="B7">
        <v>95</v>
      </c>
      <c r="C7">
        <f t="shared" si="0"/>
        <v>24.75</v>
      </c>
      <c r="D7">
        <f t="shared" si="1"/>
        <v>612.5625</v>
      </c>
      <c r="E7">
        <f t="shared" si="2"/>
        <v>68.387008926819021</v>
      </c>
      <c r="F7">
        <f t="shared" si="3"/>
        <v>1</v>
      </c>
    </row>
    <row r="8" spans="1:12" x14ac:dyDescent="0.15">
      <c r="A8">
        <f t="shared" si="4"/>
        <v>7</v>
      </c>
      <c r="B8">
        <v>80</v>
      </c>
      <c r="C8">
        <f t="shared" si="0"/>
        <v>9.75</v>
      </c>
      <c r="D8">
        <f t="shared" si="1"/>
        <v>95.0625</v>
      </c>
      <c r="E8">
        <f t="shared" si="2"/>
        <v>57.243367152989315</v>
      </c>
      <c r="F8">
        <f t="shared" si="3"/>
        <v>4</v>
      </c>
    </row>
    <row r="9" spans="1:12" x14ac:dyDescent="0.15">
      <c r="A9">
        <f t="shared" si="4"/>
        <v>8</v>
      </c>
      <c r="B9">
        <v>75</v>
      </c>
      <c r="C9">
        <f t="shared" si="0"/>
        <v>4.75</v>
      </c>
      <c r="D9">
        <f t="shared" si="1"/>
        <v>22.5625</v>
      </c>
      <c r="E9">
        <f t="shared" si="2"/>
        <v>53.528819895046077</v>
      </c>
      <c r="F9">
        <f t="shared" si="3"/>
        <v>7</v>
      </c>
    </row>
    <row r="10" spans="1:12" x14ac:dyDescent="0.15">
      <c r="A10">
        <f t="shared" si="4"/>
        <v>9</v>
      </c>
      <c r="B10">
        <v>60</v>
      </c>
      <c r="C10">
        <f t="shared" si="0"/>
        <v>-10.25</v>
      </c>
      <c r="D10">
        <f t="shared" si="1"/>
        <v>105.0625</v>
      </c>
      <c r="E10">
        <f t="shared" si="2"/>
        <v>42.385178121216363</v>
      </c>
      <c r="F10">
        <f t="shared" si="3"/>
        <v>14</v>
      </c>
    </row>
    <row r="11" spans="1:12" x14ac:dyDescent="0.15">
      <c r="A11">
        <f t="shared" si="4"/>
        <v>10</v>
      </c>
      <c r="B11">
        <v>70</v>
      </c>
      <c r="C11">
        <f t="shared" si="0"/>
        <v>-0.25</v>
      </c>
      <c r="D11">
        <f t="shared" si="1"/>
        <v>6.25E-2</v>
      </c>
      <c r="E11">
        <f t="shared" si="2"/>
        <v>49.814272637102839</v>
      </c>
      <c r="F11">
        <f t="shared" si="3"/>
        <v>11</v>
      </c>
    </row>
    <row r="12" spans="1:12" x14ac:dyDescent="0.15">
      <c r="A12">
        <f t="shared" si="4"/>
        <v>11</v>
      </c>
      <c r="B12">
        <v>60</v>
      </c>
      <c r="C12">
        <f t="shared" si="0"/>
        <v>-10.25</v>
      </c>
      <c r="D12">
        <f t="shared" si="1"/>
        <v>105.0625</v>
      </c>
      <c r="E12">
        <f t="shared" si="2"/>
        <v>42.385178121216363</v>
      </c>
      <c r="F12">
        <f t="shared" si="3"/>
        <v>14</v>
      </c>
    </row>
    <row r="13" spans="1:12" x14ac:dyDescent="0.15">
      <c r="A13">
        <f t="shared" si="4"/>
        <v>12</v>
      </c>
      <c r="B13">
        <v>65</v>
      </c>
      <c r="C13">
        <f t="shared" si="0"/>
        <v>-5.25</v>
      </c>
      <c r="D13">
        <f t="shared" si="1"/>
        <v>27.5625</v>
      </c>
      <c r="E13">
        <f t="shared" si="2"/>
        <v>46.099725379159601</v>
      </c>
      <c r="F13">
        <f t="shared" si="3"/>
        <v>13</v>
      </c>
    </row>
    <row r="14" spans="1:12" x14ac:dyDescent="0.15">
      <c r="A14">
        <f t="shared" si="4"/>
        <v>13</v>
      </c>
      <c r="B14">
        <v>80</v>
      </c>
      <c r="C14">
        <f t="shared" si="0"/>
        <v>9.75</v>
      </c>
      <c r="D14">
        <f t="shared" si="1"/>
        <v>95.0625</v>
      </c>
      <c r="E14">
        <f t="shared" si="2"/>
        <v>57.243367152989315</v>
      </c>
      <c r="F14">
        <f t="shared" si="3"/>
        <v>4</v>
      </c>
    </row>
    <row r="15" spans="1:12" x14ac:dyDescent="0.15">
      <c r="A15">
        <f t="shared" si="4"/>
        <v>14</v>
      </c>
      <c r="B15">
        <v>90</v>
      </c>
      <c r="C15">
        <f t="shared" si="0"/>
        <v>19.75</v>
      </c>
      <c r="D15">
        <f t="shared" si="1"/>
        <v>390.0625</v>
      </c>
      <c r="E15">
        <f t="shared" si="2"/>
        <v>64.672461668875783</v>
      </c>
      <c r="F15">
        <f t="shared" si="3"/>
        <v>2</v>
      </c>
    </row>
    <row r="16" spans="1:12" x14ac:dyDescent="0.15">
      <c r="A16">
        <f t="shared" si="4"/>
        <v>15</v>
      </c>
      <c r="B16">
        <v>55</v>
      </c>
      <c r="C16">
        <f t="shared" si="0"/>
        <v>-15.25</v>
      </c>
      <c r="D16">
        <f t="shared" si="1"/>
        <v>232.5625</v>
      </c>
      <c r="E16">
        <f t="shared" si="2"/>
        <v>38.670630863273132</v>
      </c>
      <c r="F16">
        <f t="shared" si="3"/>
        <v>17</v>
      </c>
    </row>
    <row r="17" spans="1:6" x14ac:dyDescent="0.15">
      <c r="A17">
        <f t="shared" si="4"/>
        <v>16</v>
      </c>
      <c r="B17">
        <v>75</v>
      </c>
      <c r="C17">
        <f t="shared" si="0"/>
        <v>4.75</v>
      </c>
      <c r="D17">
        <f t="shared" si="1"/>
        <v>22.5625</v>
      </c>
      <c r="E17">
        <f t="shared" si="2"/>
        <v>53.528819895046077</v>
      </c>
      <c r="F17">
        <f t="shared" si="3"/>
        <v>7</v>
      </c>
    </row>
    <row r="18" spans="1:6" x14ac:dyDescent="0.15">
      <c r="A18">
        <f t="shared" si="4"/>
        <v>17</v>
      </c>
      <c r="B18">
        <v>80</v>
      </c>
      <c r="C18">
        <f t="shared" si="0"/>
        <v>9.75</v>
      </c>
      <c r="D18">
        <f t="shared" si="1"/>
        <v>95.0625</v>
      </c>
      <c r="E18">
        <f t="shared" si="2"/>
        <v>57.243367152989315</v>
      </c>
      <c r="F18">
        <f t="shared" si="3"/>
        <v>4</v>
      </c>
    </row>
    <row r="19" spans="1:6" x14ac:dyDescent="0.15">
      <c r="A19">
        <f t="shared" si="4"/>
        <v>18</v>
      </c>
      <c r="B19">
        <v>75</v>
      </c>
      <c r="C19">
        <f t="shared" si="0"/>
        <v>4.75</v>
      </c>
      <c r="D19">
        <f t="shared" si="1"/>
        <v>22.5625</v>
      </c>
      <c r="E19">
        <f t="shared" si="2"/>
        <v>53.528819895046077</v>
      </c>
      <c r="F19">
        <f t="shared" si="3"/>
        <v>7</v>
      </c>
    </row>
    <row r="20" spans="1:6" x14ac:dyDescent="0.15">
      <c r="A20">
        <f t="shared" si="4"/>
        <v>19</v>
      </c>
      <c r="B20">
        <v>55</v>
      </c>
      <c r="C20">
        <f t="shared" si="0"/>
        <v>-15.25</v>
      </c>
      <c r="D20">
        <f t="shared" si="1"/>
        <v>232.5625</v>
      </c>
      <c r="E20">
        <f t="shared" si="2"/>
        <v>38.670630863273132</v>
      </c>
      <c r="F20">
        <f t="shared" si="3"/>
        <v>17</v>
      </c>
    </row>
    <row r="21" spans="1:6" x14ac:dyDescent="0.15">
      <c r="A21">
        <f t="shared" si="4"/>
        <v>20</v>
      </c>
      <c r="B21">
        <v>75</v>
      </c>
      <c r="C21">
        <f t="shared" si="0"/>
        <v>4.75</v>
      </c>
      <c r="D21">
        <f t="shared" si="1"/>
        <v>22.5625</v>
      </c>
      <c r="E21">
        <f t="shared" si="2"/>
        <v>53.528819895046077</v>
      </c>
      <c r="F21">
        <f t="shared" si="3"/>
        <v>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2014-comp-a</vt:lpstr>
      <vt:lpstr>COUNTIF</vt:lpstr>
      <vt:lpstr>成績処理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2011-09-27T00:48:09Z</dcterms:created>
  <dcterms:modified xsi:type="dcterms:W3CDTF">2014-09-29T23:15:23Z</dcterms:modified>
</cp:coreProperties>
</file>