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0DFE45B-AE8B-4AF9-A5CC-7B7E790BD5AD}" xr6:coauthVersionLast="47" xr6:coauthVersionMax="47" xr10:uidLastSave="{00000000-0000-0000-0000-000000000000}"/>
  <bookViews>
    <workbookView xWindow="-120" yWindow="-120" windowWidth="20730" windowHeight="11160" firstSheet="1" activeTab="8" xr2:uid="{00000000-000D-0000-FFFF-FFFF00000000}"/>
  </bookViews>
  <sheets>
    <sheet name="Report" sheetId="10" r:id="rId1"/>
    <sheet name="URL" sheetId="1" r:id="rId2"/>
    <sheet name="Sum" sheetId="2" r:id="rId3"/>
    <sheet name="Series" sheetId="3" r:id="rId4"/>
    <sheet name="Multiplication" sheetId="4" r:id="rId5"/>
    <sheet name="Equation" sheetId="11" r:id="rId6"/>
    <sheet name="Interest" sheetId="7" r:id="rId7"/>
    <sheet name="Newton" sheetId="6" r:id="rId8"/>
    <sheet name="Euclidean" sheetId="12" r:id="rId9"/>
    <sheet name="Pascal" sheetId="9" r:id="rId10"/>
    <sheet name="Matrix" sheetId="5" r:id="rId11"/>
    <sheet name="Function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C1" i="1"/>
  <c r="D12" i="12" l="1"/>
  <c r="F11" i="12"/>
  <c r="E12" i="12" s="1"/>
  <c r="D6" i="12"/>
  <c r="F5" i="12"/>
  <c r="E6" i="12" s="1"/>
  <c r="D7" i="12" s="1"/>
  <c r="F6" i="12" l="1"/>
  <c r="E7" i="12" s="1"/>
  <c r="F7" i="12" s="1"/>
  <c r="F12" i="12"/>
  <c r="E10" i="11"/>
  <c r="D10" i="11"/>
  <c r="C10" i="11"/>
  <c r="F9" i="11"/>
  <c r="G9" i="11" s="1"/>
  <c r="H9" i="11" s="1"/>
  <c r="I9" i="11" s="1"/>
  <c r="D6" i="11"/>
  <c r="E6" i="11"/>
  <c r="C6" i="11"/>
  <c r="F5" i="11"/>
  <c r="G5" i="11" s="1"/>
  <c r="H5" i="11" s="1"/>
  <c r="I5" i="11" s="1"/>
  <c r="F2" i="4"/>
  <c r="D2" i="4"/>
  <c r="A8" i="2"/>
  <c r="A3" i="2"/>
  <c r="A8" i="1"/>
  <c r="A3" i="1"/>
  <c r="F10" i="11" l="1"/>
  <c r="G10" i="11" s="1"/>
  <c r="H10" i="11" s="1"/>
  <c r="I10" i="11" s="1"/>
  <c r="F6" i="11"/>
  <c r="G6" i="11" s="1"/>
  <c r="H6" i="11" s="1"/>
  <c r="I6" i="11" s="1"/>
  <c r="D22" i="9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D23" i="9" l="1"/>
  <c r="D24" i="9" s="1"/>
  <c r="D25" i="9" s="1"/>
  <c r="D26" i="9" s="1"/>
  <c r="D27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E24" i="9" l="1"/>
  <c r="F7" i="8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G20" i="5" a="1"/>
  <c r="H22" i="5" s="1"/>
  <c r="G13" i="5" a="1"/>
  <c r="H15" i="5" s="1"/>
  <c r="C13" i="5" a="1"/>
  <c r="D15" i="5" s="1"/>
  <c r="G6" i="5" a="1"/>
  <c r="G6" i="5" s="1"/>
  <c r="C6" i="5" a="1"/>
  <c r="C6" i="5" s="1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G9" i="4" l="1"/>
  <c r="D8" i="5"/>
  <c r="G20" i="5"/>
  <c r="E7" i="5"/>
  <c r="I20" i="5"/>
  <c r="D6" i="5"/>
  <c r="H21" i="5"/>
  <c r="S7" i="5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AO6" i="5" l="1" a="1"/>
  <c r="AO6" i="5" s="1"/>
  <c r="K6" i="5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D10" i="7"/>
  <c r="E10" i="7" s="1"/>
  <c r="C11" i="7"/>
  <c r="L28" i="5" a="1"/>
  <c r="L28" i="5" s="1"/>
  <c r="K13" i="5" a="1"/>
  <c r="AK6" i="5"/>
  <c r="AO12" i="5" a="1"/>
  <c r="C56" i="3"/>
  <c r="C57" i="3" s="1"/>
  <c r="L43" i="5" l="1"/>
  <c r="AO8" i="5"/>
  <c r="K7" i="5"/>
  <c r="K8" i="5"/>
  <c r="AO7" i="5"/>
  <c r="L22" i="5"/>
  <c r="L34" i="5"/>
  <c r="L36" i="5"/>
  <c r="M36" i="5"/>
  <c r="K35" i="5"/>
  <c r="M35" i="5"/>
  <c r="M7" i="5"/>
  <c r="K22" i="5"/>
  <c r="M34" i="5"/>
  <c r="K36" i="5"/>
  <c r="L35" i="5"/>
  <c r="M6" i="5"/>
  <c r="K6" i="5"/>
  <c r="L20" i="5"/>
  <c r="L21" i="5"/>
  <c r="K20" i="5"/>
  <c r="L42" i="5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<sst xmlns="http://schemas.openxmlformats.org/spreadsheetml/2006/main" count="227" uniqueCount="151">
  <si>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</si>
  <si>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</si>
  <si>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</si>
  <si>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</si>
  <si>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</si>
  <si>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</si>
  <si>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</si>
  <si>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</si>
  <si>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</si>
  <si>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</si>
  <si>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</si>
  <si>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</si>
  <si>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</si>
  <si>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</si>
  <si>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</si>
  <si>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</si>
  <si>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</si>
  <si>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</si>
  <si>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</si>
  <si>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</si>
  <si>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</si>
  <si>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</si>
  <si>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</si>
  <si>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</si>
  <si>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</si>
  <si>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</si>
  <si>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</si>
  <si>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</si>
  <si>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</si>
  <si>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</si>
  <si>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</si>
  <si>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</si>
  <si>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</si>
  <si>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</si>
  <si>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</si>
  <si>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</si>
  <si>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</si>
  <si>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</si>
  <si>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</si>
  <si>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</si>
  <si>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</si>
  <si>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</si>
  <si>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</si>
  <si>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</si>
  <si>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</si>
  <si>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</si>
  <si>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</si>
  <si>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</si>
  <si>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</si>
  <si>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</si>
  <si>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</si>
  <si>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</si>
  <si>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</si>
  <si>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</si>
  <si>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</si>
  <si>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</si>
  <si>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</si>
  <si>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</si>
  <si>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</si>
  <si>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</si>
  <si>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</si>
  <si>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</si>
  <si>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</si>
  <si>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</si>
  <si>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</si>
  <si>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</si>
  <si>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</si>
  <si>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</si>
  <si>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</si>
  <si>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</si>
  <si>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</si>
  <si>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</si>
  <si>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</si>
  <si>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</si>
  <si>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</si>
  <si>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</si>
  <si>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</si>
  <si>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</si>
  <si>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</si>
  <si>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</si>
  <si>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</si>
  <si>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</si>
  <si>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</si>
  <si>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</si>
  <si>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</si>
  <si>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</si>
  <si>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</si>
  <si>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</si>
  <si>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</si>
  <si>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</si>
  <si>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</si>
  <si>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</si>
  <si>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</si>
  <si>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</si>
  <si>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</si>
  <si>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</si>
  <si>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</si>
  <si>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</si>
  <si>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</si>
  <si>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</si>
  <si>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</si>
  <si>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</si>
  <si>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</si>
  <si>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</si>
  <si>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</si>
  <si>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</si>
  <si>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</si>
  <si>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</si>
  <si>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</si>
  <si>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</si>
  <si>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</si>
  <si>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</si>
  <si>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</si>
  <si>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</si>
  <si>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</si>
  <si>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</si>
  <si>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</si>
  <si>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</si>
  <si>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</si>
  <si>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</si>
  <si>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</si>
  <si>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</si>
  <si>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</si>
  <si>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</si>
  <si>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</si>
  <si>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</si>
  <si>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</si>
  <si>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</si>
  <si>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</si>
  <si>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</si>
  <si>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</si>
  <si>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</si>
  <si>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</si>
  <si>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</si>
  <si>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課題5</t>
    <rPh sb="0" eb="2">
      <t>カダイ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</si>
  <si>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</si>
  <si>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</si>
  <si>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</si>
  <si>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a</t>
    <phoneticPr fontId="1"/>
  </si>
  <si>
    <t>c</t>
    <phoneticPr fontId="1"/>
  </si>
  <si>
    <t>D</t>
    <phoneticPr fontId="1"/>
  </si>
  <si>
    <t>f(x)=ax^2+bx+c</t>
    <phoneticPr fontId="1"/>
  </si>
  <si>
    <t>x</t>
    <phoneticPr fontId="1"/>
  </si>
  <si>
    <t>x^2</t>
    <phoneticPr fontId="1"/>
  </si>
  <si>
    <t>f(x)</t>
    <phoneticPr fontId="1"/>
  </si>
  <si>
    <t>m</t>
    <phoneticPr fontId="1"/>
  </si>
  <si>
    <t>r</t>
    <phoneticPr fontId="1"/>
  </si>
  <si>
    <t>ユークリッドの互除法</t>
    <rPh sb="7" eb="10">
      <t>ゴジョホウ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</si>
  <si>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</si>
  <si>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</si>
  <si>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日大花子</t>
    <rPh sb="0" eb="2">
      <t>ニチダイ</t>
    </rPh>
    <rPh sb="2" eb="4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</si>
</sst>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"/>
  <sheetViews>
    <sheetView workbookViewId="0">
      <selection activeCell="D4" sqref="D4"/>
    </sheetView>
  </sheetViews>
  <sheetFormatPr defaultRowHeight="13.5" x14ac:dyDescent="0.15"/>
  <cols>
    <col min="1" max="1" width="9" customWidth="1"/>
  </cols>
  <sheetData>
    <row r="2" spans="2:7" x14ac:dyDescent="0.15">
      <c r="B2" t="s">
        <v>135</v>
      </c>
      <c r="C2" t="s">
        <v>136</v>
      </c>
      <c r="D2" t="s">
        <v>137</v>
      </c>
      <c r="F2" t="s">
        <v>148</v>
      </c>
      <c r="G2" t="s">
        <v>149</v>
      </c>
    </row>
    <row r="3" spans="2:7" x14ac:dyDescent="0.15">
      <c r="B3">
        <v>2021</v>
      </c>
      <c r="C3">
        <v>7</v>
      </c>
      <c r="D3">
        <v>12</v>
      </c>
      <c r="F3">
        <v>9999</v>
      </c>
      <c r="G3" t="s">
        <v>150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C2" sqref="C2"/>
    </sheetView>
  </sheetViews>
  <sheetFormatPr defaultRowHeight="13.5" x14ac:dyDescent="0.15"/>
  <cols>
    <col min="1" max="1" width="14.625" bestFit="1" customWidth="1"/>
    <col min="10" max="10" width="9.375" customWidth="1"/>
  </cols>
  <sheetData>
    <row r="1" spans="1:15" x14ac:dyDescent="0.15">
      <c r="C1" t="str">
        <f>Report!C3&amp;"月の文房具の売上"</f>
        <v>7月の文房具の売上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f>DATE(Report!$B$3,Report!$C$3,Report!$D$3)</f>
        <v>44389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f>DATE(Report!$B$3,Report!$C$3,Report!$D$3+1)</f>
        <v>44390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C2" sqref="C2"/>
    </sheetView>
  </sheetViews>
  <sheetFormatPr defaultRowHeight="13.5" x14ac:dyDescent="0.15"/>
  <cols>
    <col min="1" max="1" width="14.625" bestFit="1" customWidth="1"/>
  </cols>
  <sheetData>
    <row r="1" spans="1:11" x14ac:dyDescent="0.15">
      <c r="C1" t="str">
        <f>Report!C3&amp;"月の文房具の売上"</f>
        <v>7月の文房具の売上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f>DATE(Report!$B$3,Report!$C$3,Report!$D$3)</f>
        <v>44389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f>DATE(Report!$B$3,Report!$C$3,Report!$D$3+1)</f>
        <v>44390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workbookViewId="0">
      <selection activeCell="I2" sqref="I2"/>
    </sheetView>
  </sheetViews>
  <sheetFormatPr defaultRowHeight="13.5" x14ac:dyDescent="0.15"/>
  <cols>
    <col min="1" max="1" width="9" customWidth="1"/>
  </cols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T14"/>
  <sheetViews>
    <sheetView workbookViewId="0">
      <selection activeCell="E4" sqref="E4"/>
    </sheetView>
  </sheetViews>
  <sheetFormatPr defaultRowHeight="13.5" x14ac:dyDescent="0.15"/>
  <cols>
    <col min="1" max="1" width="9" customWidth="1"/>
    <col min="4" max="4" width="14.625" bestFit="1" customWidth="1"/>
    <col min="5" max="5" width="14.25" customWidth="1"/>
    <col min="6" max="6" width="14" customWidth="1"/>
  </cols>
  <sheetData>
    <row r="2" spans="2:20" x14ac:dyDescent="0.15">
      <c r="B2" t="s">
        <v>0</v>
      </c>
      <c r="D2" s="1">
        <f>DATE(Report!$B$3,Report!$C$3,Report!$D$3)</f>
        <v>44389</v>
      </c>
      <c r="F2" s="1">
        <f>DATE(Report!$B$3,Report!$C$3,Report!$D$3+1)</f>
        <v>44390</v>
      </c>
    </row>
    <row r="3" spans="2:20" x14ac:dyDescent="0.15">
      <c r="C3" t="s">
        <v>54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I10"/>
  <sheetViews>
    <sheetView workbookViewId="0">
      <selection activeCell="D10" sqref="D10"/>
    </sheetView>
  </sheetViews>
  <sheetFormatPr defaultRowHeight="13.5" x14ac:dyDescent="0.15"/>
  <cols>
    <col min="1" max="1" width="9" customWidth="1"/>
    <col min="2" max="2" width="13.875" bestFit="1" customWidth="1"/>
    <col min="6" max="6" width="13.875" bestFit="1" customWidth="1"/>
  </cols>
  <sheetData>
    <row r="3" spans="3:9" x14ac:dyDescent="0.15">
      <c r="F3" t="s">
        <v>141</v>
      </c>
    </row>
    <row r="4" spans="3:9" x14ac:dyDescent="0.15">
      <c r="C4" t="s">
        <v>138</v>
      </c>
      <c r="D4" t="s">
        <v>69</v>
      </c>
      <c r="E4" t="s">
        <v>139</v>
      </c>
      <c r="F4" t="s">
        <v>140</v>
      </c>
      <c r="G4" t="s">
        <v>142</v>
      </c>
      <c r="H4" t="s">
        <v>143</v>
      </c>
      <c r="I4" t="s">
        <v>144</v>
      </c>
    </row>
    <row r="5" spans="3:9" x14ac:dyDescent="0.15">
      <c r="C5">
        <v>1</v>
      </c>
      <c r="D5">
        <v>-3</v>
      </c>
      <c r="E5">
        <v>2</v>
      </c>
      <c r="F5">
        <f>D5*D5-4*C5*E5</f>
        <v>1</v>
      </c>
      <c r="G5">
        <f>((-D5)+SQRT(F5))/(2*C5)</f>
        <v>2</v>
      </c>
      <c r="H5">
        <f>G5*G5</f>
        <v>4</v>
      </c>
      <c r="I5">
        <f>C5*H5+D5*G5+E5</f>
        <v>0</v>
      </c>
    </row>
    <row r="6" spans="3:9" x14ac:dyDescent="0.15">
      <c r="C6">
        <f>C5</f>
        <v>1</v>
      </c>
      <c r="D6">
        <f t="shared" ref="D6:F6" si="0">D5</f>
        <v>-3</v>
      </c>
      <c r="E6">
        <f t="shared" si="0"/>
        <v>2</v>
      </c>
      <c r="F6">
        <f t="shared" si="0"/>
        <v>1</v>
      </c>
      <c r="G6">
        <f>((-D6)-SQRT(F6))/(2*C6)</f>
        <v>1</v>
      </c>
      <c r="H6">
        <f>G6*G6</f>
        <v>1</v>
      </c>
      <c r="I6">
        <f>C6*H6+D6*G6+E6</f>
        <v>0</v>
      </c>
    </row>
    <row r="9" spans="3:9" x14ac:dyDescent="0.15">
      <c r="C9">
        <v>2</v>
      </c>
      <c r="D9">
        <v>-5</v>
      </c>
      <c r="E9">
        <v>2</v>
      </c>
      <c r="F9">
        <f>D9*D9-4*C9*E9</f>
        <v>9</v>
      </c>
      <c r="G9">
        <f>((-D9)+SQRT(F9))/(2*C9)</f>
        <v>2</v>
      </c>
      <c r="H9">
        <f>G9*G9</f>
        <v>4</v>
      </c>
      <c r="I9">
        <f>C9*H9+D9*G9+E9</f>
        <v>0</v>
      </c>
    </row>
    <row r="10" spans="3:9" x14ac:dyDescent="0.15">
      <c r="C10">
        <f>C9</f>
        <v>2</v>
      </c>
      <c r="D10">
        <f t="shared" ref="D10" si="1">D9</f>
        <v>-5</v>
      </c>
      <c r="E10">
        <f t="shared" ref="E10" si="2">E9</f>
        <v>2</v>
      </c>
      <c r="F10">
        <f t="shared" ref="F10" si="3">F9</f>
        <v>9</v>
      </c>
      <c r="G10">
        <f>((-D10)-SQRT(F10))/(2*C10)</f>
        <v>0.5</v>
      </c>
      <c r="H10">
        <f>G10*G10</f>
        <v>0.25</v>
      </c>
      <c r="I10">
        <f>C10*H10+D10*G10+E10</f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21"/>
  <sheetViews>
    <sheetView workbookViewId="0">
      <selection activeCell="H6" sqref="H6"/>
    </sheetView>
  </sheetViews>
  <sheetFormatPr defaultRowHeight="13.5" x14ac:dyDescent="0.15"/>
  <cols>
    <col min="1" max="1" width="9" customWidth="1"/>
  </cols>
  <sheetData>
    <row r="3" spans="2:9" x14ac:dyDescent="0.15">
      <c r="B3" t="s">
        <v>72</v>
      </c>
      <c r="H3" t="s">
        <v>79</v>
      </c>
      <c r="I3" t="s">
        <v>80</v>
      </c>
    </row>
    <row r="5" spans="2:9" x14ac:dyDescent="0.15">
      <c r="B5" t="s">
        <v>73</v>
      </c>
      <c r="C5" t="s">
        <v>74</v>
      </c>
    </row>
    <row r="6" spans="2:9" x14ac:dyDescent="0.15">
      <c r="B6">
        <v>100000</v>
      </c>
      <c r="C6">
        <v>0.05</v>
      </c>
    </row>
    <row r="8" spans="2:9" x14ac:dyDescent="0.15">
      <c r="B8" t="s">
        <v>75</v>
      </c>
      <c r="C8" t="s">
        <v>76</v>
      </c>
      <c r="D8" t="s">
        <v>77</v>
      </c>
      <c r="E8" t="s">
        <v>78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1"/>
  <sheetViews>
    <sheetView workbookViewId="0"/>
  </sheetViews>
  <sheetFormatPr defaultRowHeight="13.5" x14ac:dyDescent="0.15"/>
  <cols>
    <col min="1" max="1" width="9" customWidth="1"/>
  </cols>
  <sheetData>
    <row r="2" spans="1:5" x14ac:dyDescent="0.15">
      <c r="E2" t="s">
        <v>51</v>
      </c>
    </row>
    <row r="5" spans="1:5" x14ac:dyDescent="0.15">
      <c r="A5" t="s">
        <v>52</v>
      </c>
      <c r="B5">
        <v>2</v>
      </c>
      <c r="D5" t="s">
        <v>14</v>
      </c>
      <c r="E5" t="s">
        <v>53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12"/>
  <sheetViews>
    <sheetView tabSelected="1" workbookViewId="0">
      <selection activeCell="B2" sqref="B2"/>
    </sheetView>
  </sheetViews>
  <sheetFormatPr defaultRowHeight="13.5" x14ac:dyDescent="0.15"/>
  <cols>
    <col min="2" max="2" width="19" bestFit="1" customWidth="1"/>
    <col min="4" max="4" width="10.5" bestFit="1" customWidth="1"/>
  </cols>
  <sheetData>
    <row r="2" spans="2:6" x14ac:dyDescent="0.15">
      <c r="B2" t="s">
        <v>147</v>
      </c>
    </row>
    <row r="4" spans="2:6" x14ac:dyDescent="0.15">
      <c r="D4" t="s">
        <v>145</v>
      </c>
      <c r="E4" t="s">
        <v>52</v>
      </c>
      <c r="F4" t="s">
        <v>146</v>
      </c>
    </row>
    <row r="5" spans="2:6" x14ac:dyDescent="0.15">
      <c r="D5">
        <v>18</v>
      </c>
      <c r="E5">
        <v>24</v>
      </c>
      <c r="F5">
        <f>MOD(D5,E5)</f>
        <v>18</v>
      </c>
    </row>
    <row r="6" spans="2:6" x14ac:dyDescent="0.15">
      <c r="D6">
        <f>E5</f>
        <v>24</v>
      </c>
      <c r="E6">
        <f>F5</f>
        <v>18</v>
      </c>
      <c r="F6">
        <f t="shared" ref="F6" si="0">MOD(D6,E6)</f>
        <v>6</v>
      </c>
    </row>
    <row r="7" spans="2:6" x14ac:dyDescent="0.15">
      <c r="D7">
        <f>E6</f>
        <v>18</v>
      </c>
      <c r="E7">
        <f>F6</f>
        <v>6</v>
      </c>
      <c r="F7">
        <f t="shared" ref="F7" si="1">MOD(D7,E7)</f>
        <v>0</v>
      </c>
    </row>
    <row r="11" spans="2:6" x14ac:dyDescent="0.15">
      <c r="D11">
        <v>111111111</v>
      </c>
      <c r="E11">
        <v>111111</v>
      </c>
      <c r="F11">
        <f>MOD(D11,E11)</f>
        <v>111</v>
      </c>
    </row>
    <row r="12" spans="2:6" x14ac:dyDescent="0.15">
      <c r="D12">
        <f>E11</f>
        <v>111111</v>
      </c>
      <c r="E12">
        <f>F11</f>
        <v>111</v>
      </c>
      <c r="F12">
        <f t="shared" ref="F12" si="2">MOD(D12,E12)</f>
        <v>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7"/>
  <sheetViews>
    <sheetView workbookViewId="0">
      <selection activeCell="B3" sqref="B3"/>
    </sheetView>
  </sheetViews>
  <sheetFormatPr defaultRowHeight="13.5" x14ac:dyDescent="0.15"/>
  <cols>
    <col min="1" max="1" width="9" customWidth="1"/>
  </cols>
  <sheetData>
    <row r="1" spans="1:13" x14ac:dyDescent="0.15">
      <c r="F1" t="s">
        <v>130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131</v>
      </c>
      <c r="F18" t="s">
        <v>133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132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O61"/>
  <sheetViews>
    <sheetView topLeftCell="A31" workbookViewId="0">
      <selection activeCell="C47" sqref="C47:M49"/>
    </sheetView>
  </sheetViews>
  <sheetFormatPr defaultRowHeight="13.5" x14ac:dyDescent="0.15"/>
  <cols>
    <col min="1" max="1" width="9" customWidth="1"/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134</v>
      </c>
      <c r="Q3" t="s">
        <v>67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70</v>
      </c>
      <c r="R5" t="s">
        <v>68</v>
      </c>
      <c r="U5" t="s">
        <v>69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55</v>
      </c>
      <c r="P11" t="s">
        <v>71</v>
      </c>
      <c r="R11" t="s">
        <v>68</v>
      </c>
      <c r="U11" t="s">
        <v>69</v>
      </c>
    </row>
    <row r="12" spans="2:41" x14ac:dyDescent="0.15">
      <c r="D12" t="s">
        <v>48</v>
      </c>
      <c r="H12" t="s">
        <v>49</v>
      </c>
      <c r="L12" t="s">
        <v>56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58</v>
      </c>
      <c r="Z18" s="3"/>
      <c r="AA18" s="3"/>
      <c r="AB18" s="3"/>
    </row>
    <row r="19" spans="2:28" x14ac:dyDescent="0.15">
      <c r="D19" t="s">
        <v>57</v>
      </c>
      <c r="H19" t="s">
        <v>48</v>
      </c>
      <c r="L19" t="s">
        <v>59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60</v>
      </c>
    </row>
    <row r="26" spans="2:28" x14ac:dyDescent="0.15">
      <c r="D26" t="s">
        <v>48</v>
      </c>
      <c r="L26" t="s">
        <v>61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62</v>
      </c>
    </row>
    <row r="33" spans="2:28" x14ac:dyDescent="0.15">
      <c r="D33" t="s">
        <v>48</v>
      </c>
      <c r="L33" t="s">
        <v>63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64</v>
      </c>
    </row>
    <row r="40" spans="2:28" x14ac:dyDescent="0.15">
      <c r="D40" t="s">
        <v>48</v>
      </c>
      <c r="H40" t="s">
        <v>65</v>
      </c>
      <c r="L40" t="s">
        <v>66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topLeftCell="B1" workbookViewId="0">
      <selection activeCell="E26" sqref="E26"/>
    </sheetView>
  </sheetViews>
  <sheetFormatPr defaultRowHeight="13.5" x14ac:dyDescent="0.15"/>
  <cols>
    <col min="1" max="1" width="9" customWidth="1"/>
  </cols>
  <sheetData>
    <row r="1" spans="1:16" x14ac:dyDescent="0.15">
      <c r="A1" t="s">
        <v>81</v>
      </c>
    </row>
    <row r="2" spans="1:16" x14ac:dyDescent="0.15">
      <c r="B2" t="s">
        <v>82</v>
      </c>
      <c r="K2" t="s">
        <v>118</v>
      </c>
      <c r="L2" t="s">
        <v>127</v>
      </c>
      <c r="M2" t="s">
        <v>119</v>
      </c>
      <c r="O2" t="s">
        <v>117</v>
      </c>
    </row>
    <row r="3" spans="1:16" x14ac:dyDescent="0.15">
      <c r="C3" t="s">
        <v>88</v>
      </c>
      <c r="K3">
        <f ca="1">TRUNC(RAND()*10)</f>
        <v>3</v>
      </c>
      <c r="L3" t="str">
        <f ca="1">IF(K3&gt;5,"合格","不合格")</f>
        <v>不合格</v>
      </c>
      <c r="M3" t="str">
        <f ca="1">VLOOKUP(K3,$O$4:$P$14,2)</f>
        <v>D</v>
      </c>
      <c r="O3" t="s">
        <v>119</v>
      </c>
      <c r="P3" t="s">
        <v>120</v>
      </c>
    </row>
    <row r="4" spans="1:16" x14ac:dyDescent="0.15">
      <c r="D4" t="s">
        <v>83</v>
      </c>
      <c r="F4">
        <v>30</v>
      </c>
      <c r="K4">
        <f t="shared" ref="K4:K18" ca="1" si="0">TRUNC(RAND()*10)</f>
        <v>9</v>
      </c>
      <c r="L4" t="str">
        <f t="shared" ref="L4:L18" ca="1" si="1">IF(K4&gt;5,"合格","不合格")</f>
        <v>合格</v>
      </c>
      <c r="M4" t="str">
        <f t="shared" ref="M4:M18" ca="1" si="2">VLOOKUP(K4,$O$4:$P$14,2)</f>
        <v>S</v>
      </c>
      <c r="O4">
        <v>0</v>
      </c>
      <c r="P4" t="s">
        <v>125</v>
      </c>
    </row>
    <row r="5" spans="1:16" x14ac:dyDescent="0.15">
      <c r="D5" t="s">
        <v>84</v>
      </c>
      <c r="E5" t="s">
        <v>93</v>
      </c>
      <c r="F5">
        <f>F4/180*PI()</f>
        <v>0.52359877559829882</v>
      </c>
      <c r="K5">
        <f t="shared" ca="1" si="0"/>
        <v>3</v>
      </c>
      <c r="L5" t="str">
        <f t="shared" ca="1" si="1"/>
        <v>不合格</v>
      </c>
      <c r="M5" t="str">
        <f t="shared" ca="1" si="2"/>
        <v>D</v>
      </c>
      <c r="O5">
        <f>1+O4</f>
        <v>1</v>
      </c>
      <c r="P5" t="s">
        <v>125</v>
      </c>
    </row>
    <row r="6" spans="1:16" x14ac:dyDescent="0.15">
      <c r="D6" t="s">
        <v>85</v>
      </c>
      <c r="E6" t="s">
        <v>92</v>
      </c>
      <c r="F6">
        <f>SIN(F5)</f>
        <v>0.49999999999999994</v>
      </c>
      <c r="H6">
        <f>1/2</f>
        <v>0.5</v>
      </c>
      <c r="K6">
        <f t="shared" ca="1" si="0"/>
        <v>6</v>
      </c>
      <c r="L6" t="str">
        <f t="shared" ca="1" si="1"/>
        <v>合格</v>
      </c>
      <c r="M6" t="str">
        <f t="shared" ca="1" si="2"/>
        <v>C</v>
      </c>
      <c r="O6">
        <f t="shared" ref="O6:O14" si="3">1+O5</f>
        <v>2</v>
      </c>
      <c r="P6" t="s">
        <v>125</v>
      </c>
    </row>
    <row r="7" spans="1:16" x14ac:dyDescent="0.15">
      <c r="D7" t="s">
        <v>86</v>
      </c>
      <c r="E7" t="s">
        <v>91</v>
      </c>
      <c r="F7">
        <f>COS(F5)</f>
        <v>0.86602540378443871</v>
      </c>
      <c r="H7">
        <f>SQRT(3)/2</f>
        <v>0.8660254037844386</v>
      </c>
      <c r="K7">
        <f t="shared" ca="1" si="0"/>
        <v>2</v>
      </c>
      <c r="L7" t="str">
        <f t="shared" ca="1" si="1"/>
        <v>不合格</v>
      </c>
      <c r="M7" t="str">
        <f t="shared" ca="1" si="2"/>
        <v>D</v>
      </c>
      <c r="O7">
        <f t="shared" si="3"/>
        <v>3</v>
      </c>
      <c r="P7" t="s">
        <v>125</v>
      </c>
    </row>
    <row r="8" spans="1:16" x14ac:dyDescent="0.15">
      <c r="D8" t="s">
        <v>87</v>
      </c>
      <c r="E8" t="s">
        <v>90</v>
      </c>
      <c r="F8">
        <f>TAN(F5)</f>
        <v>0.57735026918962573</v>
      </c>
      <c r="H8">
        <f>1/SQRT(3)</f>
        <v>0.57735026918962584</v>
      </c>
      <c r="K8">
        <f t="shared" ca="1" si="0"/>
        <v>1</v>
      </c>
      <c r="L8" t="str">
        <f t="shared" ca="1" si="1"/>
        <v>不合格</v>
      </c>
      <c r="M8" t="str">
        <f t="shared" ca="1" si="2"/>
        <v>D</v>
      </c>
      <c r="O8">
        <f t="shared" si="3"/>
        <v>4</v>
      </c>
      <c r="P8" t="s">
        <v>125</v>
      </c>
    </row>
    <row r="9" spans="1:16" x14ac:dyDescent="0.15">
      <c r="K9">
        <f t="shared" ca="1" si="0"/>
        <v>4</v>
      </c>
      <c r="L9" t="str">
        <f t="shared" ca="1" si="1"/>
        <v>不合格</v>
      </c>
      <c r="M9" t="str">
        <f t="shared" ca="1" si="2"/>
        <v>D</v>
      </c>
      <c r="O9">
        <f t="shared" si="3"/>
        <v>5</v>
      </c>
      <c r="P9" t="s">
        <v>126</v>
      </c>
    </row>
    <row r="10" spans="1:16" x14ac:dyDescent="0.15">
      <c r="C10" t="s">
        <v>89</v>
      </c>
      <c r="E10" t="s">
        <v>96</v>
      </c>
      <c r="F10">
        <v>2</v>
      </c>
      <c r="K10">
        <f t="shared" ca="1" si="0"/>
        <v>6</v>
      </c>
      <c r="L10" t="str">
        <f t="shared" ca="1" si="1"/>
        <v>合格</v>
      </c>
      <c r="M10" t="str">
        <f t="shared" ca="1" si="2"/>
        <v>C</v>
      </c>
      <c r="O10">
        <f t="shared" si="3"/>
        <v>6</v>
      </c>
      <c r="P10" t="s">
        <v>124</v>
      </c>
    </row>
    <row r="11" spans="1:16" x14ac:dyDescent="0.15">
      <c r="D11" t="s">
        <v>89</v>
      </c>
      <c r="E11" t="s">
        <v>94</v>
      </c>
      <c r="F11">
        <f>EXP(F10)</f>
        <v>7.3890560989306504</v>
      </c>
      <c r="G11">
        <f>EXP(F12)</f>
        <v>2</v>
      </c>
      <c r="K11">
        <f t="shared" ca="1" si="0"/>
        <v>6</v>
      </c>
      <c r="L11" t="str">
        <f t="shared" ca="1" si="1"/>
        <v>合格</v>
      </c>
      <c r="M11" t="str">
        <f t="shared" ca="1" si="2"/>
        <v>C</v>
      </c>
      <c r="O11">
        <f t="shared" si="3"/>
        <v>7</v>
      </c>
      <c r="P11" t="s">
        <v>123</v>
      </c>
    </row>
    <row r="12" spans="1:16" x14ac:dyDescent="0.15">
      <c r="D12" t="s">
        <v>95</v>
      </c>
      <c r="E12" t="s">
        <v>97</v>
      </c>
      <c r="F12">
        <f>LN(F10)</f>
        <v>0.69314718055994529</v>
      </c>
      <c r="G12">
        <f>LN(F11)</f>
        <v>2</v>
      </c>
      <c r="K12">
        <f t="shared" ca="1" si="0"/>
        <v>9</v>
      </c>
      <c r="L12" t="str">
        <f t="shared" ca="1" si="1"/>
        <v>合格</v>
      </c>
      <c r="M12" t="str">
        <f t="shared" ca="1" si="2"/>
        <v>S</v>
      </c>
      <c r="O12">
        <f t="shared" si="3"/>
        <v>8</v>
      </c>
      <c r="P12" t="s">
        <v>122</v>
      </c>
    </row>
    <row r="13" spans="1:16" x14ac:dyDescent="0.15">
      <c r="K13">
        <f t="shared" ca="1" si="0"/>
        <v>0</v>
      </c>
      <c r="L13" t="str">
        <f t="shared" ca="1" si="1"/>
        <v>不合格</v>
      </c>
      <c r="M13" t="str">
        <f t="shared" ca="1" si="2"/>
        <v>D</v>
      </c>
      <c r="O13">
        <f t="shared" si="3"/>
        <v>9</v>
      </c>
      <c r="P13" t="s">
        <v>121</v>
      </c>
    </row>
    <row r="14" spans="1:16" x14ac:dyDescent="0.15">
      <c r="C14" t="s">
        <v>98</v>
      </c>
      <c r="E14" t="s">
        <v>96</v>
      </c>
      <c r="F14">
        <v>3</v>
      </c>
      <c r="K14">
        <f t="shared" ca="1" si="0"/>
        <v>5</v>
      </c>
      <c r="L14" t="str">
        <f t="shared" ca="1" si="1"/>
        <v>不合格</v>
      </c>
      <c r="M14" t="str">
        <f t="shared" ca="1" si="2"/>
        <v>D</v>
      </c>
      <c r="O14">
        <f t="shared" si="3"/>
        <v>10</v>
      </c>
      <c r="P14" t="s">
        <v>121</v>
      </c>
    </row>
    <row r="15" spans="1:16" x14ac:dyDescent="0.15">
      <c r="D15" t="s">
        <v>98</v>
      </c>
      <c r="E15" t="s">
        <v>99</v>
      </c>
      <c r="F15">
        <f>SQRT(F14)</f>
        <v>1.7320508075688772</v>
      </c>
      <c r="G15">
        <f>F15*F15</f>
        <v>2.9999999999999996</v>
      </c>
      <c r="K15">
        <f t="shared" ca="1" si="0"/>
        <v>3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7</v>
      </c>
      <c r="L16" t="str">
        <f t="shared" ca="1" si="1"/>
        <v>合格</v>
      </c>
      <c r="M16" t="str">
        <f t="shared" ca="1" si="2"/>
        <v>B</v>
      </c>
    </row>
    <row r="17" spans="3:13" x14ac:dyDescent="0.15">
      <c r="C17" t="s">
        <v>100</v>
      </c>
      <c r="K17">
        <f t="shared" ca="1" si="0"/>
        <v>8</v>
      </c>
      <c r="L17" t="str">
        <f t="shared" ca="1" si="1"/>
        <v>合格</v>
      </c>
      <c r="M17" t="str">
        <f t="shared" ca="1" si="2"/>
        <v>A</v>
      </c>
    </row>
    <row r="18" spans="3:13" x14ac:dyDescent="0.15">
      <c r="D18" t="s">
        <v>101</v>
      </c>
      <c r="E18" t="s">
        <v>102</v>
      </c>
      <c r="F18">
        <f ca="1">SUM(K3:K18)</f>
        <v>80</v>
      </c>
      <c r="K18">
        <f t="shared" ca="1" si="0"/>
        <v>8</v>
      </c>
      <c r="L18" t="str">
        <f t="shared" ca="1" si="1"/>
        <v>合格</v>
      </c>
      <c r="M18" t="str">
        <f t="shared" ca="1" si="2"/>
        <v>A</v>
      </c>
    </row>
    <row r="19" spans="3:13" x14ac:dyDescent="0.15">
      <c r="D19" t="s">
        <v>103</v>
      </c>
      <c r="E19" t="s">
        <v>104</v>
      </c>
      <c r="F19">
        <f ca="1">COUNT(K3:K18)</f>
        <v>16</v>
      </c>
    </row>
    <row r="20" spans="3:13" x14ac:dyDescent="0.15">
      <c r="D20" t="s">
        <v>105</v>
      </c>
      <c r="E20" t="s">
        <v>106</v>
      </c>
      <c r="F20">
        <f ca="1">AVERAGE(K3:K18)</f>
        <v>5</v>
      </c>
      <c r="G20">
        <f ca="1">F18/F19</f>
        <v>5</v>
      </c>
    </row>
    <row r="21" spans="3:13" x14ac:dyDescent="0.15">
      <c r="D21" t="s">
        <v>107</v>
      </c>
      <c r="E21" t="s">
        <v>108</v>
      </c>
      <c r="F21">
        <f ca="1">MEDIAN(K3:K18)</f>
        <v>5.5</v>
      </c>
    </row>
    <row r="22" spans="3:13" ht="14.25" x14ac:dyDescent="0.15">
      <c r="D22" s="17" t="s">
        <v>109</v>
      </c>
      <c r="E22" t="s">
        <v>110</v>
      </c>
      <c r="F22">
        <f ca="1">MODE(K3:K18)</f>
        <v>3</v>
      </c>
    </row>
    <row r="23" spans="3:13" x14ac:dyDescent="0.15">
      <c r="J23" s="16"/>
    </row>
    <row r="24" spans="3:13" x14ac:dyDescent="0.15">
      <c r="C24" t="s">
        <v>111</v>
      </c>
      <c r="F24" t="s">
        <v>116</v>
      </c>
    </row>
    <row r="25" spans="3:13" x14ac:dyDescent="0.15">
      <c r="D25" t="s">
        <v>111</v>
      </c>
      <c r="E25" t="s">
        <v>114</v>
      </c>
    </row>
    <row r="26" spans="3:13" x14ac:dyDescent="0.15">
      <c r="D26" t="s">
        <v>112</v>
      </c>
      <c r="E26" t="s">
        <v>113</v>
      </c>
      <c r="F26">
        <f ca="1">COUNTIF(K3:K18,"&gt;=5")</f>
        <v>9</v>
      </c>
    </row>
    <row r="27" spans="3:13" x14ac:dyDescent="0.15">
      <c r="D27" t="s">
        <v>101</v>
      </c>
      <c r="E27" t="s">
        <v>115</v>
      </c>
      <c r="F27">
        <f ca="1">SUMIF(K3:K18,"&gt;=5")</f>
        <v>64</v>
      </c>
    </row>
    <row r="28" spans="3:13" x14ac:dyDescent="0.15">
      <c r="D28" t="s">
        <v>128</v>
      </c>
      <c r="E28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Report</vt:lpstr>
      <vt:lpstr>URL</vt:lpstr>
      <vt:lpstr>Sum</vt:lpstr>
      <vt:lpstr>Series</vt:lpstr>
      <vt:lpstr>Multiplication</vt:lpstr>
      <vt:lpstr>Equation</vt:lpstr>
      <vt:lpstr>Interest</vt:lpstr>
      <vt:lpstr>Newton</vt:lpstr>
      <vt:lpstr>Euclidean</vt:lpstr>
      <vt:lpstr>Pascal</vt:lpstr>
      <vt:lpstr>Matrix</vt:lpstr>
      <vt:lpstr>Function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2021-07-11T22:04:50Z</dcterms:modified>
</cp:coreProperties>
</file>